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<sst xmlns="http://schemas.openxmlformats.org/spreadsheetml/2006/main" count="2899" uniqueCount="2089">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</sst>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6" t="str">
        <f>+OTCHET!B9</f>
        <v>Твърдица</v>
      </c>
      <c r="C2" s="1667"/>
      <c r="D2" s="1668"/>
      <c r="E2" s="1008"/>
      <c r="F2" s="1009">
        <f>+OTCHET!H9</f>
        <v>0</v>
      </c>
      <c r="G2" s="1010" t="str">
        <f>+OTCHET!F12</f>
        <v>7004</v>
      </c>
      <c r="H2" s="1011"/>
      <c r="I2" s="1669">
        <f>+OTCHET!H607</f>
        <v>0</v>
      </c>
      <c r="J2" s="1670"/>
      <c r="K2" s="1002"/>
      <c r="L2" s="1671">
        <f>OTCHET!H605</f>
        <v>0</v>
      </c>
      <c r="M2" s="1672"/>
      <c r="N2" s="167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4">
        <f>+OTCHET!I9</f>
        <v>0</v>
      </c>
      <c r="U2" s="167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6" t="s">
        <v>984</v>
      </c>
      <c r="T4" s="1676"/>
      <c r="U4" s="167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44804</v>
      </c>
      <c r="M6" s="1008"/>
      <c r="N6" s="1033" t="s">
        <v>986</v>
      </c>
      <c r="O6" s="997"/>
      <c r="P6" s="1034">
        <f>OTCHET!F9</f>
        <v>44804</v>
      </c>
      <c r="Q6" s="1033" t="s">
        <v>986</v>
      </c>
      <c r="R6" s="1035"/>
      <c r="S6" s="1677">
        <f>+Q4</f>
        <v>2022</v>
      </c>
      <c r="T6" s="1677"/>
      <c r="U6" s="167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8" t="s">
        <v>963</v>
      </c>
      <c r="T8" s="1679"/>
      <c r="U8" s="168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44804</v>
      </c>
      <c r="H9" s="1008"/>
      <c r="I9" s="1058">
        <f>+L4</f>
        <v>2022</v>
      </c>
      <c r="J9" s="1059">
        <f>+L6</f>
        <v>44804</v>
      </c>
      <c r="K9" s="1060"/>
      <c r="L9" s="1061">
        <f>+L6</f>
        <v>44804</v>
      </c>
      <c r="M9" s="1060"/>
      <c r="N9" s="1062">
        <f>+L6</f>
        <v>44804</v>
      </c>
      <c r="O9" s="1063"/>
      <c r="P9" s="1064">
        <f>+L4</f>
        <v>2022</v>
      </c>
      <c r="Q9" s="1062">
        <f>+L6</f>
        <v>44804</v>
      </c>
      <c r="R9" s="1035"/>
      <c r="S9" s="1681" t="s">
        <v>964</v>
      </c>
      <c r="T9" s="1682"/>
      <c r="U9" s="168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4" t="s">
        <v>1001</v>
      </c>
      <c r="T13" s="1685"/>
      <c r="U13" s="168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7" t="s">
        <v>1982</v>
      </c>
      <c r="T14" s="1688"/>
      <c r="U14" s="168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90" t="s">
        <v>1981</v>
      </c>
      <c r="T15" s="1691"/>
      <c r="U15" s="169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7" t="s">
        <v>1003</v>
      </c>
      <c r="T16" s="1688"/>
      <c r="U16" s="168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7" t="s">
        <v>1005</v>
      </c>
      <c r="T17" s="1688"/>
      <c r="U17" s="168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7" t="s">
        <v>1007</v>
      </c>
      <c r="T18" s="1688"/>
      <c r="U18" s="168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7" t="s">
        <v>1009</v>
      </c>
      <c r="T19" s="1688"/>
      <c r="U19" s="168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7" t="s">
        <v>1011</v>
      </c>
      <c r="T20" s="1688"/>
      <c r="U20" s="168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7" t="s">
        <v>1013</v>
      </c>
      <c r="T21" s="1688"/>
      <c r="U21" s="168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693" t="s">
        <v>1983</v>
      </c>
      <c r="T22" s="1694"/>
      <c r="U22" s="169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96" t="s">
        <v>1016</v>
      </c>
      <c r="T23" s="1697"/>
      <c r="U23" s="169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4" t="s">
        <v>1019</v>
      </c>
      <c r="T25" s="1685"/>
      <c r="U25" s="168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7" t="s">
        <v>1021</v>
      </c>
      <c r="T26" s="1688"/>
      <c r="U26" s="168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3" t="s">
        <v>1023</v>
      </c>
      <c r="T27" s="1694"/>
      <c r="U27" s="169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6" t="s">
        <v>1025</v>
      </c>
      <c r="T28" s="1697"/>
      <c r="U28" s="169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6" t="s">
        <v>1032</v>
      </c>
      <c r="T35" s="1697"/>
      <c r="U35" s="169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9" t="s">
        <v>1034</v>
      </c>
      <c r="T36" s="1700"/>
      <c r="U36" s="170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6" t="s">
        <v>1040</v>
      </c>
      <c r="T40" s="1697"/>
      <c r="U40" s="169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4" t="s">
        <v>1043</v>
      </c>
      <c r="T42" s="1685"/>
      <c r="U42" s="168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7" t="s">
        <v>1045</v>
      </c>
      <c r="T43" s="1688"/>
      <c r="U43" s="168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7" t="s">
        <v>1046</v>
      </c>
      <c r="T44" s="1688"/>
      <c r="U44" s="168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3" t="s">
        <v>1048</v>
      </c>
      <c r="T45" s="1694"/>
      <c r="U45" s="169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6" t="s">
        <v>1050</v>
      </c>
      <c r="T46" s="1697"/>
      <c r="U46" s="169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708" t="s">
        <v>1052</v>
      </c>
      <c r="T48" s="1709"/>
      <c r="U48" s="171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4" t="s">
        <v>1056</v>
      </c>
      <c r="T51" s="1685"/>
      <c r="U51" s="168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7" t="s">
        <v>1058</v>
      </c>
      <c r="T52" s="1688"/>
      <c r="U52" s="168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7" t="s">
        <v>1060</v>
      </c>
      <c r="T53" s="1688"/>
      <c r="U53" s="168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7" t="s">
        <v>1062</v>
      </c>
      <c r="T54" s="1688"/>
      <c r="U54" s="168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3" t="s">
        <v>1064</v>
      </c>
      <c r="T55" s="1694"/>
      <c r="U55" s="169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96" t="s">
        <v>1066</v>
      </c>
      <c r="T56" s="1697"/>
      <c r="U56" s="169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4" t="s">
        <v>1069</v>
      </c>
      <c r="T58" s="1685"/>
      <c r="U58" s="168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7" t="s">
        <v>1071</v>
      </c>
      <c r="T59" s="1688"/>
      <c r="U59" s="168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7" t="s">
        <v>1073</v>
      </c>
      <c r="T60" s="1688"/>
      <c r="U60" s="168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3" t="s">
        <v>1075</v>
      </c>
      <c r="T61" s="1694"/>
      <c r="U61" s="169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6" t="s">
        <v>1079</v>
      </c>
      <c r="T63" s="1697"/>
      <c r="U63" s="169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4" t="s">
        <v>1082</v>
      </c>
      <c r="T65" s="1685"/>
      <c r="U65" s="168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7" t="s">
        <v>1084</v>
      </c>
      <c r="T66" s="1688"/>
      <c r="U66" s="168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6" t="s">
        <v>1086</v>
      </c>
      <c r="T67" s="1697"/>
      <c r="U67" s="169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4" t="s">
        <v>1089</v>
      </c>
      <c r="T69" s="1685"/>
      <c r="U69" s="168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7" t="s">
        <v>1091</v>
      </c>
      <c r="T70" s="1688"/>
      <c r="U70" s="168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6" t="s">
        <v>1093</v>
      </c>
      <c r="T71" s="1697"/>
      <c r="U71" s="169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4" t="s">
        <v>1096</v>
      </c>
      <c r="T73" s="1685"/>
      <c r="U73" s="168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7" t="s">
        <v>1098</v>
      </c>
      <c r="T74" s="1688"/>
      <c r="U74" s="168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6" t="s">
        <v>1100</v>
      </c>
      <c r="T75" s="1697"/>
      <c r="U75" s="169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711" t="s">
        <v>1102</v>
      </c>
      <c r="T77" s="1712"/>
      <c r="U77" s="171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4" t="s">
        <v>1105</v>
      </c>
      <c r="T79" s="1685"/>
      <c r="U79" s="168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7" t="s">
        <v>1107</v>
      </c>
      <c r="T80" s="1688"/>
      <c r="U80" s="168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714" t="s">
        <v>1109</v>
      </c>
      <c r="T81" s="1715"/>
      <c r="U81" s="171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4" t="s">
        <v>1115</v>
      </c>
      <c r="T87" s="1685"/>
      <c r="U87" s="168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7" t="s">
        <v>1117</v>
      </c>
      <c r="T88" s="1688"/>
      <c r="U88" s="168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6" t="s">
        <v>1119</v>
      </c>
      <c r="T89" s="1697"/>
      <c r="U89" s="169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4" t="s">
        <v>1122</v>
      </c>
      <c r="T91" s="1685"/>
      <c r="U91" s="168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7" t="s">
        <v>1124</v>
      </c>
      <c r="T92" s="1688"/>
      <c r="U92" s="168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7" t="s">
        <v>1126</v>
      </c>
      <c r="T93" s="1688"/>
      <c r="U93" s="168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3" t="s">
        <v>1128</v>
      </c>
      <c r="T94" s="1694"/>
      <c r="U94" s="169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6" t="s">
        <v>1130</v>
      </c>
      <c r="T95" s="1697"/>
      <c r="U95" s="169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4" t="s">
        <v>1133</v>
      </c>
      <c r="T97" s="1685"/>
      <c r="U97" s="168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7" t="s">
        <v>1135</v>
      </c>
      <c r="T98" s="1688"/>
      <c r="U98" s="168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6" t="s">
        <v>1137</v>
      </c>
      <c r="T99" s="1697"/>
      <c r="U99" s="169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8" t="s">
        <v>1139</v>
      </c>
      <c r="T101" s="1709"/>
      <c r="U101" s="171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4" t="s">
        <v>1143</v>
      </c>
      <c r="T104" s="1685"/>
      <c r="U104" s="168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7" t="s">
        <v>1145</v>
      </c>
      <c r="T105" s="1688"/>
      <c r="U105" s="168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6" t="s">
        <v>1147</v>
      </c>
      <c r="T106" s="1697"/>
      <c r="U106" s="169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20" t="s">
        <v>1150</v>
      </c>
      <c r="T108" s="1721"/>
      <c r="U108" s="172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3" t="s">
        <v>1152</v>
      </c>
      <c r="T109" s="1724"/>
      <c r="U109" s="172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6" t="s">
        <v>1154</v>
      </c>
      <c r="T110" s="1697"/>
      <c r="U110" s="169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4" t="s">
        <v>1157</v>
      </c>
      <c r="T112" s="1685"/>
      <c r="U112" s="168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7" t="s">
        <v>1159</v>
      </c>
      <c r="T113" s="1688"/>
      <c r="U113" s="168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6" t="s">
        <v>1161</v>
      </c>
      <c r="T114" s="1697"/>
      <c r="U114" s="169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4" t="s">
        <v>1164</v>
      </c>
      <c r="T116" s="1685"/>
      <c r="U116" s="168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7" t="s">
        <v>1166</v>
      </c>
      <c r="T117" s="1688"/>
      <c r="U117" s="168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6" t="s">
        <v>1168</v>
      </c>
      <c r="T118" s="1697"/>
      <c r="U118" s="169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11" t="s">
        <v>1170</v>
      </c>
      <c r="T120" s="1712"/>
      <c r="U120" s="171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4" t="s">
        <v>1173</v>
      </c>
      <c r="T122" s="1685"/>
      <c r="U122" s="168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7" t="s">
        <v>1177</v>
      </c>
      <c r="T124" s="1688"/>
      <c r="U124" s="168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5" t="s">
        <v>1179</v>
      </c>
      <c r="T126" s="1736"/>
      <c r="U126" s="17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714" t="s">
        <v>1181</v>
      </c>
      <c r="T127" s="1715"/>
      <c r="U127" s="171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4" t="s">
        <v>1184</v>
      </c>
      <c r="T129" s="1685"/>
      <c r="U129" s="168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7" t="s">
        <v>1186</v>
      </c>
      <c r="T130" s="1688"/>
      <c r="U130" s="168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6" t="s">
        <v>1188</v>
      </c>
      <c r="T131" s="1727"/>
      <c r="U131" s="172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9" t="s">
        <v>1190</v>
      </c>
      <c r="T132" s="1730"/>
      <c r="U132" s="173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44813</v>
      </c>
      <c r="D134" s="1236" t="s">
        <v>1192</v>
      </c>
      <c r="E134" s="1008"/>
      <c r="F134" s="1733"/>
      <c r="G134" s="1733"/>
      <c r="H134" s="1008"/>
      <c r="I134" s="1293" t="s">
        <v>1193</v>
      </c>
      <c r="J134" s="1294"/>
      <c r="K134" s="1008"/>
      <c r="L134" s="1733"/>
      <c r="M134" s="1733"/>
      <c r="N134" s="1733"/>
      <c r="O134" s="1288"/>
      <c r="P134" s="1734"/>
      <c r="Q134" s="173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44804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8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2022 г.</v>
      </c>
      <c r="F17" s="1742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41"/>
      <c r="F18" s="1743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4" t="s">
        <v>975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 t="str">
        <f>+OTCHET!D603</f>
        <v>Ирина Азманова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 t="str">
        <f>+OTCHET!G600</f>
        <v>Диана Димитрова</v>
      </c>
      <c r="F114" s="1745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90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1854</v>
      </c>
      <c r="C9" s="1801"/>
      <c r="D9" s="1802"/>
      <c r="E9" s="115">
        <f>DATE($C$3,1,1)</f>
        <v>44562</v>
      </c>
      <c r="F9" s="116">
        <v>44804</v>
      </c>
      <c r="G9" s="113"/>
      <c r="H9" s="1404"/>
      <c r="I9" s="1845"/>
      <c r="J9" s="184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август</v>
      </c>
      <c r="G10" s="113"/>
      <c r="H10" s="114"/>
      <c r="I10" s="1847" t="s">
        <v>957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Твърдица</v>
      </c>
      <c r="C12" s="1804"/>
      <c r="D12" s="1805"/>
      <c r="E12" s="118" t="s">
        <v>951</v>
      </c>
      <c r="F12" s="1571" t="s">
        <v>1534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6" t="str">
        <f>CONCATENATE("Уточнен план ",$C$3," - ПРИХОДИ")</f>
        <v>Уточнен план 2022 - ПРИХОДИ</v>
      </c>
      <c r="F19" s="1767"/>
      <c r="G19" s="1767"/>
      <c r="H19" s="1768"/>
      <c r="I19" s="1781" t="str">
        <f>CONCATENATE("Отчет ",$C$3," - ПРИХОДИ")</f>
        <v>Отчет 2022 - ПРИХОДИ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465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467</v>
      </c>
      <c r="D28" s="179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0" t="str">
        <f>$B$9</f>
        <v>Твърдица</v>
      </c>
      <c r="C176" s="1761"/>
      <c r="D176" s="1762"/>
      <c r="E176" s="115">
        <f>$E$9</f>
        <v>44562</v>
      </c>
      <c r="F176" s="226">
        <f>$F$9</f>
        <v>44804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Твърдица</v>
      </c>
      <c r="C179" s="1804"/>
      <c r="D179" s="1805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6" t="str">
        <f>CONCATENATE("Уточнен план ",$C$3," - РАЗХОДИ - рекапитулация")</f>
        <v>Уточнен план 2022 - РАЗХОДИ - рекапитулация</v>
      </c>
      <c r="F183" s="1767"/>
      <c r="G183" s="1767"/>
      <c r="H183" s="1768"/>
      <c r="I183" s="1769" t="str">
        <f>CONCATENATE("Отчет ",$C$3," - РАЗХОДИ - рекапитулация")</f>
        <v>Отчет 2022 - РАЗХОДИ - рекапитулация</v>
      </c>
      <c r="J183" s="1770"/>
      <c r="K183" s="1770"/>
      <c r="L183" s="177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733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6" t="s">
        <v>736</v>
      </c>
      <c r="D190" s="175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6" t="s">
        <v>197</v>
      </c>
      <c r="D204" s="177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6" t="s">
        <v>198</v>
      </c>
      <c r="D205" s="175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6" t="s">
        <v>269</v>
      </c>
      <c r="D223" s="174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6" t="s">
        <v>711</v>
      </c>
      <c r="D227" s="174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6" t="s">
        <v>217</v>
      </c>
      <c r="D233" s="174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6" t="s">
        <v>219</v>
      </c>
      <c r="D236" s="174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220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221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1646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6" t="s">
        <v>222</v>
      </c>
      <c r="D240" s="174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6" t="s">
        <v>231</v>
      </c>
      <c r="D255" s="174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6" t="s">
        <v>232</v>
      </c>
      <c r="D256" s="174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6" t="s">
        <v>233</v>
      </c>
      <c r="D257" s="174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6" t="s">
        <v>234</v>
      </c>
      <c r="D258" s="174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6" t="s">
        <v>1651</v>
      </c>
      <c r="D265" s="174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6" t="s">
        <v>1648</v>
      </c>
      <c r="D269" s="174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6" t="s">
        <v>1649</v>
      </c>
      <c r="D270" s="174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244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6" t="s">
        <v>270</v>
      </c>
      <c r="D272" s="174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617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675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6" t="s">
        <v>676</v>
      </c>
      <c r="D288" s="174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903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8" t="s">
        <v>684</v>
      </c>
      <c r="D297" s="174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0" t="str">
        <f>$B$9</f>
        <v>Твърдица</v>
      </c>
      <c r="C350" s="1761"/>
      <c r="D350" s="1762"/>
      <c r="E350" s="115">
        <f>$E$9</f>
        <v>44562</v>
      </c>
      <c r="F350" s="407">
        <f>$F$9</f>
        <v>44804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Твърдица</v>
      </c>
      <c r="C353" s="1804"/>
      <c r="D353" s="1805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4" t="str">
        <f>CONCATENATE("Уточнен план ",$C$3," - ТРАНСФЕРИ и ВРЕМ. БЕЗЛ. ЗАЕМИ")</f>
        <v>Уточнен план 2022 - ТРАНСФЕРИ и ВРЕМ. БЕЗЛ. ЗАЕМИ</v>
      </c>
      <c r="F357" s="1785"/>
      <c r="G357" s="1785"/>
      <c r="H357" s="1786"/>
      <c r="I357" s="1787" t="str">
        <f>CONCATENATE("Отчет ",$C$3," - ТРАНСФЕРИ и ВРЕМ. БЕЗЛ. ЗАЕМИ")</f>
        <v>Отчет 2022 - ТРАНСФЕРИ и ВРЕМ. БЕЗЛ. ЗАЕМИ</v>
      </c>
      <c r="J357" s="1788"/>
      <c r="K357" s="1788"/>
      <c r="L357" s="178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4" t="s">
        <v>273</v>
      </c>
      <c r="D361" s="181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2" t="s">
        <v>284</v>
      </c>
      <c r="D375" s="181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2" t="s">
        <v>306</v>
      </c>
      <c r="D383" s="181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2" t="s">
        <v>250</v>
      </c>
      <c r="D388" s="181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2" t="s">
        <v>251</v>
      </c>
      <c r="D391" s="1813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2" t="s">
        <v>253</v>
      </c>
      <c r="D396" s="181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2" t="s">
        <v>254</v>
      </c>
      <c r="D399" s="181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2" t="s">
        <v>910</v>
      </c>
      <c r="D402" s="181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2" t="s">
        <v>670</v>
      </c>
      <c r="D405" s="181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2" t="s">
        <v>671</v>
      </c>
      <c r="D406" s="181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2" t="s">
        <v>689</v>
      </c>
      <c r="D409" s="181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2" t="s">
        <v>257</v>
      </c>
      <c r="D412" s="181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2" t="s">
        <v>756</v>
      </c>
      <c r="D422" s="181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2" t="s">
        <v>694</v>
      </c>
      <c r="D423" s="181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2" t="s">
        <v>258</v>
      </c>
      <c r="D424" s="1813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12" t="s">
        <v>673</v>
      </c>
      <c r="D425" s="1813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2" t="s">
        <v>914</v>
      </c>
      <c r="D426" s="181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60" t="str">
        <f>$B$9</f>
        <v>Твърдица</v>
      </c>
      <c r="C435" s="1761"/>
      <c r="D435" s="1762"/>
      <c r="E435" s="115">
        <f>$E$9</f>
        <v>44562</v>
      </c>
      <c r="F435" s="407">
        <f>$F$9</f>
        <v>44804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3" t="str">
        <f>$B$12</f>
        <v>Твърдица</v>
      </c>
      <c r="C438" s="1804"/>
      <c r="D438" s="1805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6" t="str">
        <f>CONCATENATE("Уточнен план ",$C$3," - БЮДЖЕТНО САЛДО")</f>
        <v>Уточнен план 2022 - БЮДЖЕТНО САЛДО</v>
      </c>
      <c r="F442" s="1767"/>
      <c r="G442" s="1767"/>
      <c r="H442" s="1768"/>
      <c r="I442" s="1790" t="str">
        <f>CONCATENATE("Отчет ",$C$3," - БЮДЖЕТНО САЛДО")</f>
        <v>Отчет 2022 - БЮДЖЕТНО САЛДО</v>
      </c>
      <c r="J442" s="1791"/>
      <c r="K442" s="1791"/>
      <c r="L442" s="179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8" t="str">
        <f>$B$7</f>
        <v>ОТЧЕТНИ ДАННИ ПО ЕБК ЗА СМЕТКИТЕ ЗА СРЕДСТВАТА ОТ ЕВРОПЕЙСКИЯ СЪЮЗ - ДЕС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60" t="str">
        <f>$B$9</f>
        <v>Твърдица</v>
      </c>
      <c r="C451" s="1761"/>
      <c r="D451" s="1762"/>
      <c r="E451" s="115">
        <f>$E$9</f>
        <v>44562</v>
      </c>
      <c r="F451" s="407">
        <f>$F$9</f>
        <v>44804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3" t="str">
        <f>$B$12</f>
        <v>Твърдица</v>
      </c>
      <c r="C454" s="1804"/>
      <c r="D454" s="1805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8" t="str">
        <f>CONCATENATE("Уточнен план ",$C$3," - ФИНАНСИРАНЕ НА БЮДЖЕТНО САЛДО")</f>
        <v>Уточнен план 2022 - ФИНАНСИРАНЕ НА БЮДЖЕТНО САЛДО</v>
      </c>
      <c r="F458" s="1779"/>
      <c r="G458" s="1779"/>
      <c r="H458" s="1780"/>
      <c r="I458" s="1793" t="str">
        <f>CONCATENATE("Отчет ",$C$3," -ФИНАНСИРАНЕ НА БЮДЖЕТНО САЛДО")</f>
        <v>Отчет 2022 -ФИНАНСИРАНЕ НА БЮДЖЕТНО САЛДО</v>
      </c>
      <c r="J458" s="1794"/>
      <c r="K458" s="1794"/>
      <c r="L458" s="179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7" t="s">
        <v>757</v>
      </c>
      <c r="D461" s="181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4" t="s">
        <v>760</v>
      </c>
      <c r="D465" s="183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4" t="s">
        <v>1944</v>
      </c>
      <c r="D468" s="183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7" t="s">
        <v>763</v>
      </c>
      <c r="D471" s="181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5" t="s">
        <v>770</v>
      </c>
      <c r="D478" s="183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3" t="s">
        <v>918</v>
      </c>
      <c r="D481" s="182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6" t="s">
        <v>923</v>
      </c>
      <c r="D497" s="182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6" t="s">
        <v>24</v>
      </c>
      <c r="D502" s="182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8" t="s">
        <v>924</v>
      </c>
      <c r="D503" s="182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3" t="s">
        <v>33</v>
      </c>
      <c r="D512" s="182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3" t="s">
        <v>37</v>
      </c>
      <c r="D516" s="182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3" t="s">
        <v>925</v>
      </c>
      <c r="D521" s="183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6" t="s">
        <v>926</v>
      </c>
      <c r="D524" s="182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4" t="s">
        <v>310</v>
      </c>
      <c r="D531" s="182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3" t="s">
        <v>928</v>
      </c>
      <c r="D535" s="182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9" t="s">
        <v>929</v>
      </c>
      <c r="D536" s="182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21" t="s">
        <v>930</v>
      </c>
      <c r="D541" s="182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3" t="s">
        <v>931</v>
      </c>
      <c r="D544" s="182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21" t="s">
        <v>940</v>
      </c>
      <c r="D566" s="182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21" t="s">
        <v>945</v>
      </c>
      <c r="D586" s="182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21" t="s">
        <v>822</v>
      </c>
      <c r="D591" s="182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9" t="s">
        <v>2086</v>
      </c>
      <c r="H600" s="1850"/>
      <c r="I600" s="1850"/>
      <c r="J600" s="185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9" t="s">
        <v>866</v>
      </c>
      <c r="H601" s="1839"/>
      <c r="I601" s="1839"/>
      <c r="J601" s="183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31" t="s">
        <v>2087</v>
      </c>
      <c r="H603" s="1832"/>
      <c r="I603" s="1832"/>
      <c r="J603" s="1833"/>
      <c r="K603" s="103"/>
      <c r="L603" s="228"/>
      <c r="M603" s="7">
        <v>1</v>
      </c>
      <c r="N603" s="514"/>
    </row>
    <row r="604" spans="1:14" ht="21.75" customHeight="1">
      <c r="A604" s="23"/>
      <c r="B604" s="1837" t="s">
        <v>869</v>
      </c>
      <c r="C604" s="1838"/>
      <c r="D604" s="661" t="s">
        <v>870</v>
      </c>
      <c r="E604" s="662"/>
      <c r="F604" s="663"/>
      <c r="G604" s="1839" t="s">
        <v>866</v>
      </c>
      <c r="H604" s="1839"/>
      <c r="I604" s="1839"/>
      <c r="J604" s="1839"/>
      <c r="K604" s="103"/>
      <c r="L604" s="228"/>
      <c r="M604" s="7">
        <v>1</v>
      </c>
      <c r="N604" s="514"/>
    </row>
    <row r="605" spans="1:14" ht="24.75" customHeight="1">
      <c r="A605" s="36"/>
      <c r="B605" s="1840">
        <v>44813</v>
      </c>
      <c r="C605" s="1841"/>
      <c r="D605" s="664" t="s">
        <v>871</v>
      </c>
      <c r="E605" s="665" t="s">
        <v>2088</v>
      </c>
      <c r="F605" s="666"/>
      <c r="G605" s="667" t="s">
        <v>872</v>
      </c>
      <c r="H605" s="1842"/>
      <c r="I605" s="1843"/>
      <c r="J605" s="184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8" t="str">
        <f>$B$7</f>
        <v>ОТЧЕТНИ ДАННИ ПО ЕБК ЗА СМЕТКИТЕ ЗА СРЕДСТВАТА ОТ ЕВРОПЕЙСКИЯ СЪЮЗ - ДЕС</v>
      </c>
      <c r="C621" s="1759"/>
      <c r="D621" s="175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60" t="str">
        <f>$B$9</f>
        <v>Твърдица</v>
      </c>
      <c r="C623" s="1761"/>
      <c r="D623" s="1762"/>
      <c r="E623" s="115">
        <f>$E$9</f>
        <v>44562</v>
      </c>
      <c r="F623" s="226">
        <f>$F$9</f>
        <v>44804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3" t="str">
        <f>$B$12</f>
        <v>Твърдица</v>
      </c>
      <c r="C626" s="1764"/>
      <c r="D626" s="1765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66" t="str">
        <f>CONCATENATE("Уточнен план ",$C$3)</f>
        <v>Уточнен план 2022</v>
      </c>
      <c r="F630" s="1767"/>
      <c r="G630" s="1767"/>
      <c r="H630" s="1768"/>
      <c r="I630" s="1769" t="str">
        <f>CONCATENATE("Отчет ",$C$3)</f>
        <v>Отчет 2022</v>
      </c>
      <c r="J630" s="1770"/>
      <c r="K630" s="1770"/>
      <c r="L630" s="1771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2" t="s">
        <v>733</v>
      </c>
      <c r="D637" s="177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6" t="s">
        <v>736</v>
      </c>
      <c r="D640" s="1757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6" t="s">
        <v>197</v>
      </c>
      <c r="D654" s="177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6" t="s">
        <v>198</v>
      </c>
      <c r="D655" s="1757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6" t="s">
        <v>269</v>
      </c>
      <c r="D673" s="174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6" t="s">
        <v>711</v>
      </c>
      <c r="D677" s="174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6" t="s">
        <v>217</v>
      </c>
      <c r="D683" s="174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6" t="s">
        <v>219</v>
      </c>
      <c r="D686" s="174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4" t="s">
        <v>220</v>
      </c>
      <c r="D687" s="175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4" t="s">
        <v>221</v>
      </c>
      <c r="D688" s="175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4" t="s">
        <v>1650</v>
      </c>
      <c r="D689" s="175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6" t="s">
        <v>222</v>
      </c>
      <c r="D690" s="174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6" t="s">
        <v>231</v>
      </c>
      <c r="D705" s="174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6" t="s">
        <v>232</v>
      </c>
      <c r="D706" s="174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6" t="s">
        <v>233</v>
      </c>
      <c r="D707" s="174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6" t="s">
        <v>234</v>
      </c>
      <c r="D708" s="174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6" t="s">
        <v>1651</v>
      </c>
      <c r="D715" s="174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6" t="s">
        <v>1648</v>
      </c>
      <c r="D719" s="174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6" t="s">
        <v>1649</v>
      </c>
      <c r="D720" s="174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4" t="s">
        <v>244</v>
      </c>
      <c r="D721" s="175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6" t="s">
        <v>270</v>
      </c>
      <c r="D722" s="174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0" t="s">
        <v>245</v>
      </c>
      <c r="D725" s="1751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0" t="s">
        <v>246</v>
      </c>
      <c r="D726" s="1751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0" t="s">
        <v>617</v>
      </c>
      <c r="D734" s="1751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0" t="s">
        <v>675</v>
      </c>
      <c r="D737" s="1751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6" t="s">
        <v>676</v>
      </c>
      <c r="D738" s="174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2" t="s">
        <v>903</v>
      </c>
      <c r="D743" s="1753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8" t="s">
        <v>684</v>
      </c>
      <c r="D747" s="1749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8" t="s">
        <v>684</v>
      </c>
      <c r="D748" s="1749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6" t="str">
        <f>CONCATENATE("Уточнен план ",$C$3)</f>
        <v>Уточнен план </v>
      </c>
      <c r="M23" s="1767"/>
      <c r="N23" s="1767"/>
      <c r="O23" s="1768"/>
      <c r="P23" s="1769" t="str">
        <f>CONCATENATE("Отчет ",$C$3)</f>
        <v>Отчет </v>
      </c>
      <c r="Q23" s="1770"/>
      <c r="R23" s="1770"/>
      <c r="S23" s="177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733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6" t="s">
        <v>736</v>
      </c>
      <c r="K33" s="175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6" t="s">
        <v>197</v>
      </c>
      <c r="K47" s="177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6" t="s">
        <v>198</v>
      </c>
      <c r="K48" s="175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6" t="s">
        <v>269</v>
      </c>
      <c r="K66" s="174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6" t="s">
        <v>711</v>
      </c>
      <c r="K70" s="174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6" t="s">
        <v>217</v>
      </c>
      <c r="K76" s="174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6" t="s">
        <v>219</v>
      </c>
      <c r="K79" s="174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220</v>
      </c>
      <c r="K80" s="175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221</v>
      </c>
      <c r="K81" s="175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1650</v>
      </c>
      <c r="K82" s="175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6" t="s">
        <v>222</v>
      </c>
      <c r="K83" s="174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6" t="s">
        <v>231</v>
      </c>
      <c r="K98" s="174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6" t="s">
        <v>232</v>
      </c>
      <c r="K99" s="174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6" t="s">
        <v>233</v>
      </c>
      <c r="K100" s="174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6" t="s">
        <v>234</v>
      </c>
      <c r="K101" s="174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6" t="s">
        <v>1651</v>
      </c>
      <c r="K108" s="174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6" t="s">
        <v>1648</v>
      </c>
      <c r="K112" s="174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6" t="s">
        <v>1649</v>
      </c>
      <c r="K113" s="174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244</v>
      </c>
      <c r="K114" s="175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6" t="s">
        <v>270</v>
      </c>
      <c r="K115" s="174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617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675</v>
      </c>
      <c r="K130" s="175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6" t="s">
        <v>676</v>
      </c>
      <c r="K131" s="174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903</v>
      </c>
      <c r="K136" s="175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8" t="s">
        <v>684</v>
      </c>
      <c r="K140" s="174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684</v>
      </c>
      <c r="K141" s="174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2022-09-09T04:37:12Z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