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<sst xmlns="http://schemas.openxmlformats.org/spreadsheetml/2006/main" count="2770" uniqueCount="2089">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</sst>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0" t="s">
        <v>984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731">
        <f>+Q4</f>
        <v>2022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1" t="s">
        <v>963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714" t="s">
        <v>964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1001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6" t="s">
        <v>1982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7" t="s">
        <v>1981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6" t="s">
        <v>1003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1005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1007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6" t="s">
        <v>1009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1011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1013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6" t="s">
        <v>1983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1016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5" t="s">
        <v>1019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6" t="s">
        <v>1021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6" t="s">
        <v>1023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1025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1" t="s">
        <v>1032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8" t="s">
        <v>1034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1" t="s">
        <v>1040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5" t="s">
        <v>1043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6" t="s">
        <v>1045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6" t="s">
        <v>1046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6" t="s">
        <v>1048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1050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1052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1056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1058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1060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1062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1064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1066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1069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1071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1073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1075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1079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1082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1084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1086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1089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1091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1093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1096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1098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1100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1102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1105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1107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1109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1115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1117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1119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1122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1124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1126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1128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1130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1133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1135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1137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1139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1143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1145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1147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1150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1152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1154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1157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1159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1161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15042</v>
      </c>
      <c r="M116" s="1084"/>
      <c r="N116" s="1121">
        <f>+ROUND(+G116+J116+L116,0)</f>
        <v>15042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15042</v>
      </c>
      <c r="R116" s="1035"/>
      <c r="S116" s="1675" t="s">
        <v>1164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1166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15042</v>
      </c>
      <c r="M118" s="1084"/>
      <c r="N118" s="1198">
        <f>+ROUND(+SUM(N116:N117),0)</f>
        <v>15042</v>
      </c>
      <c r="O118" s="1086"/>
      <c r="P118" s="1196">
        <f>+ROUND(+SUM(P116:P117),0)</f>
        <v>0</v>
      </c>
      <c r="Q118" s="1197">
        <f>+ROUND(+SUM(Q116:Q117),0)</f>
        <v>15042</v>
      </c>
      <c r="R118" s="1035"/>
      <c r="S118" s="1681" t="s">
        <v>1168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15042</v>
      </c>
      <c r="M120" s="1084"/>
      <c r="N120" s="1223">
        <f>+ROUND(N106+N110+N114+N118,0)</f>
        <v>15042</v>
      </c>
      <c r="O120" s="1086"/>
      <c r="P120" s="1269">
        <f>+ROUND(P106+P110+P114+P118,0)</f>
        <v>0</v>
      </c>
      <c r="Q120" s="1222">
        <f>+ROUND(Q106+Q110+Q114+Q118,0)</f>
        <v>15042</v>
      </c>
      <c r="R120" s="1035"/>
      <c r="S120" s="1684" t="s">
        <v>1170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1173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1177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1179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1181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675" t="s">
        <v>1184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1186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201615</v>
      </c>
      <c r="M131" s="1084"/>
      <c r="N131" s="1110">
        <f>+ROUND(+G131+J131+L131,0)</f>
        <v>201615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201615</v>
      </c>
      <c r="R131" s="1035"/>
      <c r="S131" s="1678" t="s">
        <v>1188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15042</v>
      </c>
      <c r="M132" s="1084"/>
      <c r="N132" s="1285">
        <f>+ROUND(+N131-N129-N130,0)</f>
        <v>15042</v>
      </c>
      <c r="O132" s="1086"/>
      <c r="P132" s="1283">
        <f>+ROUND(+P131-P129-P130,0)</f>
        <v>0</v>
      </c>
      <c r="Q132" s="1284">
        <f>+ROUND(+Q131-Q129-Q130,0)</f>
        <v>15042</v>
      </c>
      <c r="R132" s="1035"/>
      <c r="S132" s="1660" t="s">
        <v>1190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44847</v>
      </c>
      <c r="D134" s="1236" t="s">
        <v>1192</v>
      </c>
      <c r="E134" s="1008"/>
      <c r="F134" s="1664"/>
      <c r="G134" s="1664"/>
      <c r="H134" s="1008"/>
      <c r="I134" s="1293" t="s">
        <v>1193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15042</v>
      </c>
      <c r="G86" s="895">
        <f>+G87+G88</f>
        <v>0</v>
      </c>
      <c r="H86" s="896">
        <f>+H87+H88</f>
        <v>15042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15042</v>
      </c>
      <c r="G88" s="953">
        <f>+OTCHET!I521+OTCHET!I524+OTCHET!I544</f>
        <v>0</v>
      </c>
      <c r="H88" s="954">
        <f>+OTCHET!J521+OTCHET!J524+OTCHET!J544</f>
        <v>15042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-201615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-201615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ЧУЖДИ СРЕДСТВА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1854</v>
      </c>
      <c r="C9" s="1817"/>
      <c r="D9" s="1818"/>
      <c r="E9" s="115">
        <f>DATE($C$3,1,1)</f>
        <v>44562</v>
      </c>
      <c r="F9" s="116">
        <v>44834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50" t="s">
        <v>957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951</v>
      </c>
      <c r="F12" s="1571" t="s">
        <v>1534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9" t="str">
        <f>CONCATENATE("Уточнен план ",$C$3," - ПРИХОДИ")</f>
        <v>Уточнен план 2022 - ПРИХОДИ</v>
      </c>
      <c r="F19" s="1820"/>
      <c r="G19" s="1820"/>
      <c r="H19" s="1821"/>
      <c r="I19" s="1825" t="str">
        <f>CONCATENATE("Отчет ",$C$3," - ПРИХОДИ")</f>
        <v>Отчет 2022 -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465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467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ЧУЖДИ СРЕДСТВА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9" t="str">
        <f>CONCATENATE("Уточнен план ",$C$3," - РАЗХОДИ - рекапитулация")</f>
        <v>Уточнен план 2022 -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2022 -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733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736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192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197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198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269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711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217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219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220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221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1646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222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231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232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233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234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1651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1648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1649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244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270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245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246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617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675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676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ЧУЖДИ СРЕДСТВА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1" t="str">
        <f>CONCATENATE("Уточнен план ",$C$3," - ТРАНСФЕРИ и ВРЕМ. БЕЗЛ. ЗАЕМИ")</f>
        <v>Уточнен план 2022 -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2022 -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273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284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306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250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251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253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254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910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670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671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689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257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756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694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258</v>
      </c>
      <c r="D424" s="175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673</v>
      </c>
      <c r="D425" s="175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914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ЧУЖДИ СРЕДСТВА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2022 - БЮДЖЕТНО САЛДО</v>
      </c>
      <c r="F442" s="1820"/>
      <c r="G442" s="1820"/>
      <c r="H442" s="1821"/>
      <c r="I442" s="1837" t="str">
        <f>CONCATENATE("Отчет ",$C$3," - БЮДЖЕТНО САЛДО")</f>
        <v>Отчет 2022 -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ЧУЖДИ СРЕДСТВА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2" t="str">
        <f>CONCATENATE("Уточнен план ",$C$3," - ФИНАНСИРАНЕ НА БЮДЖЕТНО САЛДО")</f>
        <v>Уточнен план 2022 -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2022 -ФИНАНСИРАНЕ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757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760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1944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763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770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918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923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924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925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926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310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928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929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930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931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15042</v>
      </c>
      <c r="K544" s="570">
        <f t="shared" si="127"/>
        <v>0</v>
      </c>
      <c r="L544" s="567">
        <f t="shared" si="127"/>
        <v>15042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15042</v>
      </c>
      <c r="K546" s="586">
        <v>0</v>
      </c>
      <c r="L546" s="1374">
        <f t="shared" si="116"/>
        <v>15042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940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-15042</v>
      </c>
      <c r="K566" s="570">
        <f t="shared" si="128"/>
        <v>0</v>
      </c>
      <c r="L566" s="567">
        <f t="shared" si="128"/>
        <v>-15042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-201615</v>
      </c>
      <c r="K573" s="1612">
        <v>0</v>
      </c>
      <c r="L573" s="1382">
        <f t="shared" si="129"/>
        <v>-201615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945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822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4" t="s">
        <v>2086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866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7" t="s">
        <v>2087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869</v>
      </c>
      <c r="C604" s="1741"/>
      <c r="D604" s="661" t="s">
        <v>870</v>
      </c>
      <c r="E604" s="662"/>
      <c r="F604" s="663"/>
      <c r="G604" s="1742" t="s">
        <v>866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44847</v>
      </c>
      <c r="C605" s="1744"/>
      <c r="D605" s="664" t="s">
        <v>871</v>
      </c>
      <c r="E605" s="665" t="s">
        <v>2088</v>
      </c>
      <c r="F605" s="666"/>
      <c r="G605" s="667" t="s">
        <v>872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733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736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192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197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198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269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711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217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219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220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221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1650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222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231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232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233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234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1651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1648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1649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244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270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245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246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617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675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676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2022-10-13T07:18:23Z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