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<sst xmlns="http://schemas.openxmlformats.org/spreadsheetml/2006/main" count="2769" uniqueCount="2088">
  <si>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</si>
  <si>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</si>
  <si>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</si>
  <si>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</si>
  <si>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</si>
  <si>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</si>
  <si>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</si>
  <si>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</si>
  <si>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</si>
  <si>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</si>
  <si>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</si>
  <si>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</si>
  <si>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</si>
  <si>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</si>
  <si>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</si>
  <si>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</si>
  <si>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</si>
  <si>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</si>
  <si>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</si>
  <si>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</si>
  <si>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</si>
  <si>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</si>
  <si>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</si>
  <si>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</si>
  <si>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</si>
  <si>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</si>
  <si>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</si>
  <si>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</si>
  <si>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</si>
  <si>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</si>
  <si>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</si>
  <si>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</si>
  <si>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</si>
  <si>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</si>
  <si>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</si>
  <si>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</si>
  <si>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</si>
  <si>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</si>
  <si>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</si>
  <si>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</si>
  <si>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</si>
  <si>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</si>
  <si>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</si>
  <si>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</si>
  <si>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</si>
  <si>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</si>
  <si>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</si>
  <si>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</si>
  <si>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</si>
  <si>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</si>
  <si>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</si>
  <si>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</si>
  <si>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</si>
  <si>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</si>
  <si>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</si>
  <si>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</si>
  <si>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</si>
  <si>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</si>
  <si>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</si>
  <si>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</si>
  <si>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</si>
  <si>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</si>
  <si>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</si>
  <si>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</si>
  <si>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</si>
  <si>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</si>
  <si>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</si>
  <si>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</si>
  <si>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</si>
  <si>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</si>
  <si>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</si>
  <si>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</si>
  <si>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</si>
  <si>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</si>
  <si>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</si>
  <si>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</si>
  <si>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</si>
  <si>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</si>
  <si>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</si>
  <si>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</si>
  <si>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</si>
  <si>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</si>
  <si>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</si>
  <si>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</si>
  <si>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</si>
  <si>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</si>
  <si>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</si>
  <si>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</si>
  <si>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</si>
  <si>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</si>
  <si>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</si>
  <si>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</si>
  <si>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</si>
  <si>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</si>
  <si>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</si>
  <si>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</si>
  <si>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</si>
  <si>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</si>
  <si>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</si>
  <si>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</si>
  <si>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</si>
  <si>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</si>
  <si>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</si>
  <si>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</si>
  <si>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</si>
  <si>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</si>
  <si>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</si>
  <si>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</si>
  <si>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</si>
  <si>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</si>
  <si>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</si>
  <si>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</si>
  <si>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</si>
  <si>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</si>
  <si>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</si>
  <si>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</si>
  <si>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</si>
  <si>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</si>
  <si>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</si>
  <si>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</si>
  <si>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</si>
  <si>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</si>
  <si>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</si>
  <si>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</si>
  <si>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</si>
  <si>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</si>
  <si>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</si>
  <si>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</si>
  <si>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</si>
  <si>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</si>
  <si>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</si>
  <si>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</si>
  <si>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</si>
  <si>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</si>
  <si>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</si>
  <si>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</si>
  <si>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</si>
  <si>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</si>
  <si>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</si>
  <si>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</si>
  <si>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</si>
  <si>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</si>
  <si>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</si>
  <si>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</si>
  <si>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</si>
  <si>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</si>
  <si>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</si>
  <si>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</si>
  <si>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</si>
  <si>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</si>
  <si>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</si>
  <si>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</si>
  <si>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</si>
  <si>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</si>
  <si>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</si>
  <si>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</si>
  <si>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</si>
  <si>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</si>
  <si>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</si>
  <si>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</si>
  <si>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</si>
  <si>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</si>
  <si>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</si>
  <si>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</si>
  <si>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</si>
  <si>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</si>
  <si>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</si>
  <si>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</si>
  <si>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</si>
  <si>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</si>
  <si>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</si>
  <si>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</si>
  <si>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</si>
  <si>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</si>
  <si>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</si>
  <si>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</si>
  <si>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</si>
  <si>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</si>
  <si>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</si>
  <si>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</si>
  <si>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</si>
  <si>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</si>
  <si>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</si>
  <si>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</si>
  <si>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</si>
  <si>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</si>
  <si>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</si>
  <si>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</si>
  <si>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</si>
  <si>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</si>
  <si>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</si>
  <si>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</si>
  <si>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</si>
  <si>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</si>
  <si>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</si>
  <si>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</si>
  <si>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</si>
  <si>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</si>
  <si>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</si>
  <si>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</si>
  <si>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</si>
  <si>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</si>
  <si>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</si>
  <si>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</si>
  <si>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</si>
  <si>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</si>
  <si>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</si>
  <si>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</si>
  <si>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</si>
  <si>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</si>
  <si>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</si>
  <si>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</si>
  <si>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</si>
  <si>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</si>
  <si>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</si>
  <si>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</si>
  <si>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</si>
  <si>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</si>
  <si>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</si>
  <si>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</si>
  <si>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</si>
  <si>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</si>
  <si>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</si>
  <si>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</si>
  <si>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</si>
  <si>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</si>
  <si>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</si>
  <si>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</si>
  <si>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</si>
  <si>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</si>
  <si>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</si>
  <si>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</si>
  <si>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</si>
  <si>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</si>
  <si>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</si>
  <si>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</si>
  <si>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</si>
  <si>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</si>
  <si>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</si>
  <si>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</si>
  <si>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</si>
  <si>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</si>
  <si>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</si>
  <si>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</si>
  <si>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</si>
  <si>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</si>
  <si>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</si>
  <si>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</si>
  <si>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</si>
  <si>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</si>
  <si>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</si>
  <si>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</si>
  <si>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</si>
  <si>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</si>
  <si>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</si>
  <si>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</si>
  <si>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</si>
  <si>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</si>
  <si>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</si>
  <si>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</si>
  <si>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</si>
  <si>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</si>
  <si>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</si>
  <si>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</si>
  <si>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</si>
  <si>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</si>
  <si>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</si>
  <si>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</si>
  <si>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</si>
  <si>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</si>
  <si>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</si>
  <si>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</si>
  <si>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</si>
  <si>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</si>
  <si>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</si>
  <si>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</si>
  <si>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</si>
  <si>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</si>
  <si>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</si>
  <si>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</si>
  <si>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</si>
  <si>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</si>
  <si>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</si>
  <si>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</si>
  <si>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</si>
  <si>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</si>
  <si>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</si>
  <si>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</si>
  <si>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</si>
  <si>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</si>
  <si>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</si>
  <si>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</si>
  <si>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</si>
  <si>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</si>
  <si>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</si>
  <si>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</si>
  <si>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</si>
  <si>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</si>
  <si>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</si>
  <si>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</si>
  <si>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</si>
  <si>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</si>
  <si>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</si>
  <si>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</si>
  <si>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</si>
  <si>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</si>
  <si>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</si>
  <si>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</si>
  <si>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</si>
  <si>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</si>
  <si>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</si>
  <si>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</si>
  <si>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</si>
  <si>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</si>
  <si>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</si>
  <si>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</si>
  <si>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</si>
  <si>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</si>
  <si>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</si>
  <si>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</si>
  <si>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</si>
  <si>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</si>
  <si>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</si>
  <si>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</si>
  <si>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</si>
  <si>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</si>
  <si>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</si>
  <si>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</si>
  <si>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</si>
  <si>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</si>
  <si>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</si>
  <si>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</si>
  <si>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</si>
  <si>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</si>
  <si>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</si>
  <si>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</si>
  <si>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</si>
  <si>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</si>
  <si>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</si>
  <si>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</si>
  <si>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</si>
  <si>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</si>
  <si>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</si>
  <si>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</si>
  <si>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</si>
  <si>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</si>
  <si>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</si>
  <si>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</si>
  <si>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</si>
  <si>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</si>
  <si>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</si>
  <si>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</si>
  <si>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</si>
  <si>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</si>
  <si>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</si>
  <si>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</si>
  <si>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</si>
  <si>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</si>
  <si>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</si>
  <si>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</si>
  <si>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</si>
  <si>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</si>
  <si>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</si>
  <si>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</si>
  <si>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</si>
  <si>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</si>
  <si>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</si>
  <si>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</si>
  <si>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</si>
  <si>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</si>
  <si>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</si>
  <si>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</si>
  <si>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</si>
  <si>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</si>
  <si>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</si>
  <si>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</si>
  <si>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</si>
  <si>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</si>
  <si>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</si>
  <si>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</si>
  <si>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</si>
  <si>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</si>
  <si>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</si>
  <si>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</si>
  <si>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</si>
  <si>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</si>
  <si>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</si>
  <si>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</si>
  <si>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</si>
  <si>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</si>
  <si>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</si>
  <si>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</si>
  <si>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</si>
  <si>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</si>
  <si>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</si>
  <si>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</si>
  <si>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</si>
  <si>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</si>
  <si>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</si>
  <si>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</si>
  <si>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</si>
  <si>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</si>
  <si>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</si>
  <si>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</si>
  <si>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</si>
  <si>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</si>
  <si>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</si>
  <si>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</si>
  <si>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</si>
  <si>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</si>
  <si>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</si>
  <si>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</si>
  <si>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</si>
  <si>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</si>
  <si>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</si>
  <si>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</si>
  <si>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</si>
  <si>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</si>
  <si>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</si>
  <si>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</si>
  <si>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</si>
  <si>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</si>
  <si>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</si>
  <si>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</si>
  <si>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</si>
  <si>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</si>
  <si>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</si>
  <si>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</si>
  <si>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</si>
  <si>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</si>
  <si>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</si>
  <si>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</si>
  <si>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</si>
  <si>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</si>
  <si>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</si>
  <si>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</si>
  <si>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</si>
  <si>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</si>
  <si>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</si>
  <si>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</si>
  <si>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</si>
  <si>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</si>
  <si>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</si>
  <si>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</si>
  <si>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</si>
  <si>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</si>
  <si>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</si>
  <si>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</si>
  <si>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</si>
  <si>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</si>
  <si>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</si>
  <si>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</si>
  <si>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</si>
  <si>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</si>
  <si>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</si>
  <si>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</si>
  <si>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</si>
  <si>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</si>
  <si>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</si>
  <si>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</si>
  <si>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</si>
  <si>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</si>
  <si>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</si>
  <si>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</si>
  <si>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</si>
  <si>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</si>
  <si>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</si>
  <si>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</si>
  <si>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</si>
  <si>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</si>
  <si>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</si>
  <si>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</si>
  <si>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</si>
  <si>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</si>
  <si>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</si>
  <si>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</si>
  <si>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</si>
  <si>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</si>
  <si>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</si>
  <si>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</si>
  <si>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</si>
  <si>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</si>
  <si>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</si>
  <si>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</si>
  <si>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</si>
  <si>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</si>
  <si>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</si>
  <si>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</si>
  <si>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</si>
  <si>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</si>
  <si>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</si>
  <si>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</si>
  <si>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</si>
  <si>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</si>
  <si>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</si>
  <si>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</si>
  <si>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</si>
  <si>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</si>
  <si>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</si>
  <si>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</si>
  <si>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</si>
  <si>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</si>
  <si>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</si>
  <si>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</si>
  <si>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</si>
  <si>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</si>
  <si>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</si>
  <si>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</si>
  <si>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</si>
  <si>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</si>
  <si>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</si>
  <si>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</si>
  <si>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</si>
  <si>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</si>
  <si>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</si>
  <si>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</si>
  <si>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</si>
  <si>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</si>
  <si>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</si>
  <si>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</si>
  <si>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</si>
  <si>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</si>
  <si>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</si>
  <si>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</si>
  <si>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</si>
  <si>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</si>
  <si>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</si>
  <si>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</si>
  <si>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</si>
  <si>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</si>
  <si>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</si>
  <si>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</si>
  <si>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</si>
  <si>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</si>
  <si>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</si>
  <si>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</si>
  <si>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</si>
  <si>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</si>
  <si>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</si>
  <si>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</si>
  <si>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</si>
  <si>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</si>
  <si>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</si>
  <si>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</si>
  <si>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</si>
  <si>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</si>
  <si>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</si>
  <si>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</si>
  <si>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</si>
  <si>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</si>
  <si>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</si>
  <si>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</si>
  <si>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</si>
  <si>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</si>
  <si>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</si>
  <si>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</si>
  <si>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</si>
  <si>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</si>
  <si>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</si>
  <si>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</si>
  <si>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</si>
  <si>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</si>
  <si>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</si>
  <si>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</si>
  <si>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</si>
  <si>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</si>
  <si>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</si>
  <si>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</si>
  <si>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</si>
  <si>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</si>
  <si>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</si>
  <si>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</si>
  <si>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</si>
  <si>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</si>
  <si>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</si>
  <si>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</si>
  <si>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</si>
  <si>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</si>
  <si>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</si>
  <si>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</si>
  <si>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</si>
  <si>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</si>
  <si>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</si>
  <si>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</si>
  <si>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</si>
  <si>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</si>
  <si>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</si>
  <si>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</si>
  <si>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</si>
  <si>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</si>
  <si>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</si>
  <si>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</si>
  <si>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</si>
  <si>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</si>
  <si>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</si>
  <si>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</si>
  <si>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</si>
  <si>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</si>
  <si>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</si>
  <si>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</si>
  <si>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</si>
  <si>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</si>
  <si>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</si>
  <si>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</si>
  <si>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</si>
  <si>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</si>
  <si>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</si>
  <si>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</si>
  <si>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</si>
  <si>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</si>
  <si>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</si>
  <si>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</si>
  <si>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</si>
  <si>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</si>
  <si>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</si>
  <si>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</si>
  <si>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</si>
  <si>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</si>
  <si>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</si>
  <si>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</si>
  <si>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</si>
  <si>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</si>
  <si>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</si>
  <si>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</si>
  <si>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</si>
  <si>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</si>
  <si>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</si>
  <si>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</si>
  <si>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</si>
  <si>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</si>
  <si>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</si>
  <si>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</si>
  <si>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</si>
  <si>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</si>
  <si>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</si>
  <si>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</si>
  <si>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</si>
  <si>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</si>
  <si>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</si>
  <si>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</si>
  <si>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</si>
  <si>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</si>
  <si>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</si>
  <si>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</si>
  <si>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</si>
  <si>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</si>
  <si>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</si>
  <si>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</si>
  <si>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</si>
  <si>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</si>
  <si>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</si>
  <si>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</si>
  <si>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</si>
  <si>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</si>
  <si>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</si>
  <si>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</si>
  <si>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</si>
  <si>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</si>
  <si>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</si>
  <si>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</si>
  <si>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</si>
  <si>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</si>
  <si>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</si>
  <si>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</si>
  <si>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</si>
  <si>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</si>
  <si>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</si>
  <si>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</si>
  <si>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</si>
  <si>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</si>
  <si>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</si>
  <si>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</si>
  <si>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</si>
  <si>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</si>
  <si>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</si>
  <si>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</si>
  <si>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</si>
  <si>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</si>
  <si>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</si>
  <si>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</si>
  <si>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</si>
  <si>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</si>
  <si>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</si>
  <si>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</si>
  <si>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</si>
  <si>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</si>
  <si>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</si>
  <si>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</si>
  <si>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</si>
  <si>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</si>
  <si>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</si>
  <si>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</si>
  <si>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</si>
  <si>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</si>
  <si>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</si>
  <si>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</si>
  <si>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</si>
  <si>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</si>
  <si>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</si>
  <si>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</si>
  <si>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</si>
  <si>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</si>
  <si>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</si>
  <si>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</si>
  <si>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</si>
  <si>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</si>
  <si>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</si>
  <si>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</si>
  <si>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</si>
  <si>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</si>
  <si>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</si>
  <si>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</si>
  <si>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</si>
  <si>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</si>
  <si>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</si>
  <si>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</si>
  <si>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</si>
  <si>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</si>
  <si>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</si>
  <si>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</si>
  <si>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</si>
  <si>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</si>
  <si>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</si>
  <si>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</si>
  <si>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</si>
  <si>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</si>
  <si>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</si>
  <si>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</si>
  <si>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</si>
  <si>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</si>
  <si>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</si>
  <si>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</si>
  <si>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</si>
  <si>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</si>
  <si>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</si>
  <si>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</si>
  <si>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</si>
  <si>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</si>
  <si>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</si>
  <si>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</si>
  <si>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</si>
  <si>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</si>
  <si>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</si>
  <si>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</si>
  <si>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</si>
  <si>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</si>
  <si>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</si>
  <si>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</si>
  <si>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</si>
  <si>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</si>
  <si>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</si>
  <si>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</si>
  <si>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</si>
  <si>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</si>
  <si>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</si>
  <si>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</si>
  <si>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</si>
  <si>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</si>
  <si>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</si>
  <si>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</si>
  <si>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</si>
  <si>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</si>
  <si>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</si>
  <si>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</si>
  <si>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</si>
  <si>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</si>
  <si>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</si>
  <si>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</si>
  <si>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</si>
  <si>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</si>
  <si>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</si>
  <si>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</si>
  <si>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</si>
  <si>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</si>
  <si>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</si>
  <si>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</si>
  <si>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</si>
  <si>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</si>
  <si>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</si>
  <si>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</si>
  <si>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</si>
  <si>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</si>
  <si>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</si>
  <si>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</si>
  <si>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</si>
  <si>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</si>
  <si>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</si>
  <si>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</si>
  <si>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</si>
  <si>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</si>
  <si>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</si>
  <si>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</si>
  <si>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</si>
  <si>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</si>
  <si>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</si>
  <si>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</si>
  <si>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</si>
  <si>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</si>
  <si>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</si>
  <si>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</si>
  <si>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</si>
  <si>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</si>
  <si>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</si>
  <si>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</si>
  <si>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</si>
  <si>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</si>
  <si>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</si>
  <si>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</si>
  <si>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</si>
  <si>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</si>
  <si>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</si>
  <si>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</si>
  <si>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</si>
  <si>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</si>
  <si>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</si>
  <si>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</si>
  <si>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</si>
  <si>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</si>
  <si>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</si>
  <si>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</si>
  <si>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</si>
  <si>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</si>
  <si>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</si>
  <si>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</si>
  <si>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</si>
  <si>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</si>
  <si>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</si>
  <si>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</si>
  <si>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</si>
  <si>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</si>
  <si>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</si>
  <si>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</si>
  <si>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</si>
  <si>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</si>
  <si>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</si>
  <si>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</si>
  <si>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</si>
  <si>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</si>
  <si>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</si>
  <si>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</si>
  <si>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</si>
  <si>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</si>
  <si>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</si>
  <si>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</si>
  <si>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</si>
  <si>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</si>
  <si>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</si>
  <si>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</si>
  <si>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</si>
  <si>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</si>
  <si>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</si>
  <si>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</si>
  <si>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</si>
  <si>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</si>
  <si>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</si>
  <si>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</si>
  <si>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</si>
  <si>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</si>
  <si>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</si>
  <si>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</si>
  <si>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</si>
  <si>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</si>
  <si>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</si>
  <si>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</si>
  <si>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</si>
  <si>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</si>
  <si>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</si>
  <si>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</si>
  <si>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</si>
  <si>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</si>
  <si>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</si>
  <si>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</si>
  <si>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</si>
  <si>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</si>
  <si>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</si>
  <si>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</si>
  <si>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</si>
  <si>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</si>
  <si>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</si>
  <si>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</si>
  <si>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</si>
  <si>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</si>
  <si>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</si>
  <si>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</si>
  <si>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</si>
  <si>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</si>
  <si>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</si>
  <si>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</si>
  <si>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</si>
  <si>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</si>
  <si>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</si>
  <si>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</si>
  <si>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</si>
  <si>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</si>
  <si>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</si>
  <si>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</si>
  <si>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</si>
  <si>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</si>
  <si>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</si>
  <si>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</si>
  <si>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</si>
  <si>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</si>
  <si>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</si>
  <si>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</si>
  <si>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</si>
  <si>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</si>
  <si>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</si>
  <si>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</si>
  <si>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</si>
  <si>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</si>
  <si>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</si>
  <si>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</si>
  <si>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</si>
  <si>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</si>
  <si>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</si>
  <si>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</si>
  <si>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</si>
  <si>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</si>
  <si>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</si>
  <si>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</si>
  <si>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</si>
  <si>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</si>
  <si>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</si>
  <si>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</si>
  <si>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</si>
  <si>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</si>
  <si>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</si>
  <si>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</si>
  <si>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</si>
  <si>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</si>
  <si>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</si>
  <si>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</si>
  <si>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</si>
  <si>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</si>
  <si>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</si>
  <si>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</si>
  <si>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</si>
  <si>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</si>
  <si>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</si>
  <si>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</si>
  <si>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</si>
  <si>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</si>
  <si>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</si>
  <si>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</si>
  <si>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</si>
  <si>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</si>
  <si>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</si>
  <si>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</si>
  <si>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</si>
  <si>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</si>
  <si>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</si>
  <si>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</si>
  <si>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</si>
  <si>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</si>
  <si>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</si>
  <si>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</si>
  <si>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</si>
  <si>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</si>
  <si>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</si>
  <si>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</si>
  <si>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</si>
  <si>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</si>
  <si>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</si>
  <si>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</si>
  <si>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</si>
  <si>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</si>
  <si>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</si>
  <si>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</si>
  <si>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</si>
  <si>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</si>
  <si>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</si>
  <si>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</si>
  <si>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</si>
  <si>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</si>
  <si>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</si>
  <si>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</si>
  <si>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</si>
  <si>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</si>
  <si>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</si>
  <si>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</si>
  <si>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</si>
  <si>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</si>
  <si>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</si>
  <si>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</si>
  <si>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</si>
  <si>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</si>
  <si>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</si>
  <si>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</si>
  <si>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</si>
  <si>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</si>
  <si>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</si>
  <si>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</si>
  <si>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</si>
  <si>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</si>
  <si>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</si>
  <si>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</si>
  <si>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</si>
  <si>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</si>
  <si>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</si>
  <si>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</si>
  <si>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</si>
  <si>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</si>
  <si>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</si>
  <si>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</si>
  <si>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</si>
  <si>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</si>
  <si>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</si>
  <si>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</si>
  <si>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</si>
  <si>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</si>
  <si>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</si>
  <si>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</si>
  <si>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</si>
  <si>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</si>
  <si>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</si>
  <si>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</si>
  <si>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</si>
  <si>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</si>
  <si>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</si>
  <si>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</si>
  <si>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</si>
  <si>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</si>
  <si>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</si>
  <si>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</si>
  <si>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</si>
  <si>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</si>
  <si>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</si>
  <si>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</si>
  <si>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</si>
  <si>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</si>
  <si>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</si>
  <si>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</si>
  <si>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</si>
  <si>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</si>
  <si>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</si>
  <si>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</si>
  <si>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</si>
  <si>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</si>
  <si>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</si>
  <si>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</si>
  <si>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</si>
  <si>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</si>
  <si>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</si>
  <si>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</si>
  <si>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</si>
  <si>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</si>
  <si>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</si>
  <si>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</si>
  <si>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</si>
  <si>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</si>
  <si>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</si>
  <si>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</si>
  <si>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</si>
  <si>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</si>
  <si>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</si>
  <si>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</si>
  <si>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</si>
  <si>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</si>
  <si>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</si>
  <si>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</si>
  <si>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</si>
  <si>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</si>
  <si>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</si>
  <si>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</si>
  <si>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</si>
  <si>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</si>
  <si>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</si>
  <si>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</si>
  <si>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</si>
  <si>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</si>
  <si>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</si>
  <si>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</si>
  <si>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</si>
  <si>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</si>
  <si>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</si>
  <si>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</si>
  <si>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</si>
  <si>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</si>
  <si>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</si>
  <si>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</si>
  <si>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</si>
  <si>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</si>
  <si>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</si>
  <si>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</si>
  <si>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</si>
  <si>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</si>
  <si>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</si>
  <si>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</si>
  <si>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</si>
  <si>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</si>
  <si>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</si>
  <si>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</si>
  <si>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</si>
  <si>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</si>
  <si>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</si>
  <si>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</si>
  <si>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</si>
  <si>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</si>
  <si>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</si>
  <si>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</si>
  <si>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</si>
  <si>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</si>
  <si>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</si>
  <si>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</si>
  <si>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</si>
  <si>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</si>
  <si>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</si>
  <si>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</si>
  <si>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</si>
  <si>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</si>
  <si>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</si>
  <si>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</si>
  <si>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</si>
  <si>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</si>
  <si>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</si>
  <si>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</si>
  <si>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</si>
  <si>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</si>
  <si>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</si>
  <si>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</si>
  <si>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</si>
  <si>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</si>
  <si>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</si>
  <si>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</si>
  <si>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</si>
  <si>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</si>
  <si>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</si>
  <si>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</si>
  <si>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</si>
  <si>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</si>
  <si>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</si>
  <si>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</si>
  <si>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</si>
  <si>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</si>
  <si>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</si>
  <si>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</si>
  <si>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</si>
  <si>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</si>
  <si>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</si>
  <si>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</si>
  <si>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</si>
  <si>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</si>
  <si>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</si>
  <si>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</si>
  <si>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</si>
  <si>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</si>
  <si>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</si>
  <si>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</si>
  <si>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</si>
  <si>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</si>
  <si>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</si>
  <si>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</si>
  <si>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</si>
  <si>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</si>
  <si>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</si>
  <si>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</si>
  <si>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</si>
  <si>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</si>
  <si>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</si>
  <si>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</si>
  <si>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</si>
  <si>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</si>
  <si>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</si>
  <si>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</si>
  <si>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</si>
  <si>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</si>
  <si>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</si>
  <si>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</si>
  <si>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</si>
  <si>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</si>
  <si>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</si>
  <si>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</si>
  <si>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</si>
  <si>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</si>
  <si>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</si>
  <si>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</si>
  <si>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</si>
  <si>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</si>
  <si>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</si>
  <si>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</si>
  <si>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</si>
  <si>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</si>
  <si>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</si>
  <si>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</si>
  <si>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</si>
  <si>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</si>
  <si>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</si>
  <si>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</si>
  <si>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</si>
  <si>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</si>
  <si>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</si>
  <si>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</si>
  <si>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</si>
  <si>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</si>
  <si>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</si>
  <si>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</si>
  <si>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</si>
  <si>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</si>
  <si>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</si>
  <si>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</si>
  <si>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</si>
  <si>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</si>
  <si>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</si>
  <si>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</si>
  <si>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</si>
  <si>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</si>
  <si>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</si>
  <si>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</si>
  <si>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</si>
  <si>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</si>
  <si>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</si>
  <si>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</si>
  <si>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</si>
  <si>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</si>
  <si>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</si>
  <si>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</si>
  <si>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</si>
  <si>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</si>
  <si>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</si>
  <si>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</si>
  <si>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</si>
  <si>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</si>
  <si>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</si>
  <si>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</si>
  <si>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</si>
  <si>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</si>
  <si>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</si>
  <si>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</si>
  <si>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</si>
  <si>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</si>
  <si>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</si>
  <si>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</si>
  <si>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</si>
  <si>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</si>
  <si>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</si>
  <si>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</si>
  <si>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</si>
  <si>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</si>
  <si>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</si>
  <si>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</si>
  <si>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</si>
  <si>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</si>
  <si>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</si>
  <si>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</si>
  <si>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</si>
  <si>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</si>
  <si>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</si>
  <si>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</si>
  <si>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</si>
  <si>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</si>
  <si>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</si>
  <si>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</si>
  <si>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</si>
  <si>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</si>
  <si>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</si>
  <si>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</si>
  <si>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</si>
  <si>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</si>
  <si>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</si>
  <si>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</si>
  <si>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</si>
  <si>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</si>
  <si>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</si>
  <si>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</si>
  <si>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</si>
  <si>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</si>
  <si>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</si>
  <si>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</si>
  <si>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</si>
  <si>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</si>
  <si>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</si>
  <si>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</si>
  <si>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</si>
  <si>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</si>
  <si>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</si>
  <si>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</si>
  <si>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</si>
  <si>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</si>
  <si>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</si>
  <si>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</si>
  <si>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</si>
  <si>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</si>
  <si>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</si>
  <si>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</si>
  <si>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</si>
  <si>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</si>
  <si>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</si>
  <si>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</si>
  <si>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</si>
  <si>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</si>
  <si>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</si>
  <si>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</si>
  <si>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</si>
  <si>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</si>
  <si>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</si>
  <si>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</si>
  <si>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</si>
  <si>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</si>
  <si>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</si>
  <si>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</si>
  <si>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</si>
  <si>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</si>
  <si>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</si>
  <si>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</si>
  <si>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</si>
  <si>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</si>
  <si>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</si>
  <si>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</si>
  <si>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</si>
  <si>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</si>
  <si>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</si>
  <si>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</si>
  <si>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</si>
  <si>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</si>
  <si>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</si>
  <si>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</si>
  <si>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</si>
  <si>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</si>
  <si>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</si>
  <si>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</si>
  <si>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</si>
  <si>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</si>
  <si>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</si>
  <si>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</si>
  <si>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</si>
  <si>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</si>
  <si>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</si>
  <si>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</si>
  <si>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</si>
  <si>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</si>
  <si>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</si>
  <si>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</si>
  <si>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</si>
  <si>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</si>
  <si>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</si>
  <si>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</si>
  <si>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</si>
  <si>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</si>
  <si>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</si>
  <si>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</si>
  <si>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</si>
  <si>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</si>
  <si>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</si>
  <si>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</si>
  <si>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</si>
  <si>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</si>
  <si>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</si>
  <si>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</si>
  <si>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</si>
  <si>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</si>
  <si>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</si>
  <si>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</si>
  <si>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</si>
  <si>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</si>
  <si>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</si>
  <si>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</si>
  <si>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</si>
  <si>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</si>
  <si>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</si>
  <si>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</si>
  <si>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</si>
  <si>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</si>
  <si>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</si>
  <si>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</si>
  <si>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</si>
  <si>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</si>
  <si>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</si>
  <si>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</si>
  <si>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</si>
  <si>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</si>
  <si>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</si>
  <si>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</si>
  <si>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</si>
  <si>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</si>
  <si>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</si>
  <si>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</si>
  <si>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</si>
  <si>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</si>
  <si>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</si>
  <si>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</si>
  <si>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</si>
  <si>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</si>
  <si>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</si>
  <si>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</si>
  <si>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</si>
  <si>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</si>
  <si>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</si>
  <si>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</si>
  <si>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</si>
  <si>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</si>
  <si>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</si>
  <si>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</si>
  <si>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</si>
  <si>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</si>
  <si>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</si>
  <si>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</si>
  <si>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</si>
  <si>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</si>
  <si>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</si>
  <si>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</si>
  <si>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</si>
  <si>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</si>
  <si>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</si>
  <si>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</si>
  <si>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</si>
  <si>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</si>
  <si>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</si>
  <si>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</si>
  <si>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</si>
  <si>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</si>
  <si>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</si>
  <si>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</si>
  <si>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</si>
  <si>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</si>
  <si>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</si>
  <si>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</si>
  <si>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</si>
  <si>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</si>
  <si>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</si>
  <si>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</si>
  <si>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</si>
  <si>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</si>
  <si>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</si>
  <si>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</si>
  <si>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</si>
  <si>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</si>
  <si>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</si>
  <si>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</si>
  <si>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</si>
  <si>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</si>
  <si>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</si>
  <si>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</si>
  <si>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</si>
  <si>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</si>
  <si>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</si>
  <si>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</si>
  <si>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</si>
  <si>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</si>
  <si>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</si>
  <si>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</si>
  <si>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</si>
  <si>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</si>
  <si>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</si>
  <si>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</si>
  <si>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</si>
  <si>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</si>
  <si>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</si>
  <si>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</si>
  <si>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</si>
  <si>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</si>
  <si>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</si>
  <si>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</si>
  <si>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</si>
  <si>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</si>
  <si>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</si>
  <si>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</si>
  <si>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</si>
  <si>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</si>
  <si>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</si>
  <si>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</si>
  <si>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</si>
  <si>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</si>
  <si>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</si>
  <si>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</si>
  <si>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</si>
  <si>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</si>
  <si>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</si>
  <si>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</si>
  <si>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</si>
  <si>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</si>
  <si>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</si>
  <si>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</si>
  <si>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</si>
  <si>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</si>
  <si>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</si>
  <si>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</si>
  <si>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</si>
  <si>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</si>
  <si>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</si>
  <si>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</si>
  <si>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</si>
  <si>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</si>
  <si>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</si>
  <si>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</si>
  <si>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</si>
  <si>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</si>
  <si>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</si>
  <si>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</si>
  <si>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</si>
  <si>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</si>
  <si>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</si>
  <si>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</si>
  <si>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</si>
  <si>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</si>
  <si>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</si>
  <si>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</si>
  <si>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</si>
  <si>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</si>
  <si>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</si>
  <si>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</si>
  <si>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</si>
  <si>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</si>
  <si>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</si>
  <si>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</si>
  <si>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</si>
  <si>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</si>
  <si>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</si>
  <si>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</si>
  <si>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</si>
  <si>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</si>
  <si>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</si>
  <si>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</si>
  <si>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</si>
  <si>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</si>
  <si>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</si>
  <si>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</si>
  <si>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</si>
  <si>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</si>
  <si>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</si>
  <si>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</si>
  <si>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</si>
  <si>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</si>
  <si>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</si>
  <si>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</si>
  <si>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</si>
  <si>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</si>
  <si>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</si>
  <si>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</si>
  <si>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</si>
  <si>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</si>
  <si>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</si>
  <si>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</si>
  <si>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</si>
  <si>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</si>
  <si>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</si>
  <si>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</si>
  <si>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</si>
  <si>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</si>
  <si>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</si>
  <si>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</si>
  <si>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</si>
  <si>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</si>
  <si>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</si>
  <si>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</si>
  <si>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</si>
  <si>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</si>
  <si>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</si>
  <si>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</si>
  <si>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</si>
  <si>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</si>
  <si>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</si>
  <si>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</si>
  <si>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</si>
  <si>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</si>
  <si>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</si>
  <si>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</si>
  <si>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</si>
  <si>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</si>
  <si>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</si>
  <si>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</si>
  <si>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</si>
  <si>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</si>
  <si>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</si>
  <si>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</si>
  <si>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</si>
  <si>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</si>
  <si>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</si>
  <si>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</si>
  <si>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</si>
  <si>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</si>
  <si>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</si>
  <si>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</si>
  <si>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</si>
  <si>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</si>
  <si>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</si>
  <si>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</si>
  <si>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</si>
  <si>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</si>
  <si>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</si>
  <si>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</si>
  <si>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</si>
  <si>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</si>
  <si>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</si>
  <si>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</si>
  <si>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</si>
  <si>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</si>
  <si>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</si>
  <si>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</si>
  <si>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</si>
  <si>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</si>
  <si>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</si>
  <si>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</si>
  <si>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</si>
  <si>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</si>
  <si>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</si>
  <si>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</si>
  <si>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</si>
  <si>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</si>
  <si>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</si>
  <si>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</si>
  <si>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</si>
  <si>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</si>
  <si>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</si>
  <si>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</si>
  <si>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</si>
  <si>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</si>
  <si>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</si>
  <si>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</si>
  <si>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</si>
  <si>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</si>
  <si>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</si>
  <si>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</si>
  <si>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</si>
  <si>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</si>
  <si>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</si>
  <si>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</si>
  <si>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</si>
  <si>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</si>
  <si>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</si>
  <si>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</si>
  <si>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</si>
  <si>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</si>
  <si>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</si>
  <si>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</si>
  <si>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</si>
  <si>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</si>
  <si>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</si>
  <si>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</si>
  <si>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</si>
  <si>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</si>
  <si>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</si>
  <si>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</si>
  <si>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</si>
  <si>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</si>
  <si>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</si>
  <si>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</si>
  <si>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</si>
  <si>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</si>
  <si>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</si>
  <si>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</si>
  <si>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</si>
  <si>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</si>
  <si>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</si>
  <si>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</si>
  <si>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</si>
  <si>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</si>
  <si>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</si>
  <si>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</si>
  <si>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</si>
  <si>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</si>
  <si>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</si>
  <si>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</si>
  <si>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</si>
  <si>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</si>
  <si>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</si>
  <si>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</si>
  <si>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</si>
  <si>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</si>
  <si>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</si>
  <si>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</si>
  <si>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</si>
  <si>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</si>
  <si>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</si>
  <si>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</si>
  <si>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</si>
  <si>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</si>
  <si>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</si>
  <si>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</si>
  <si>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</si>
  <si>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</si>
  <si>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</si>
  <si>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</si>
  <si>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</si>
  <si>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</si>
  <si>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</si>
  <si>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</si>
  <si>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</si>
  <si>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</si>
  <si>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</si>
  <si>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</si>
  <si>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</si>
  <si>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</si>
  <si>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</si>
  <si>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</si>
  <si>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</si>
  <si>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</si>
  <si>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</si>
  <si>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</si>
  <si>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</si>
  <si>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</si>
  <si>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</si>
  <si>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</si>
  <si>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</si>
  <si>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</si>
  <si>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</si>
  <si>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</si>
  <si>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</si>
  <si>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</si>
  <si>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</si>
  <si>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</si>
  <si>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</si>
  <si>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</si>
  <si>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</si>
  <si>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</si>
  <si>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</si>
  <si>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</si>
  <si>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</si>
  <si>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</si>
  <si>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</si>
  <si>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</si>
  <si>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</si>
  <si>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</si>
  <si>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</si>
  <si>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</si>
  <si>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</si>
  <si>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</si>
  <si>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</si>
  <si>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</si>
  <si>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</si>
  <si>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</si>
  <si>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</si>
  <si>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</si>
  <si>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</si>
  <si>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</si>
  <si>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</si>
  <si>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</si>
  <si>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</si>
  <si>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</si>
  <si>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</si>
  <si>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</si>
  <si>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</si>
  <si>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</si>
  <si>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</si>
  <si>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</si>
  <si>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</si>
  <si>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</si>
  <si>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</si>
  <si>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</si>
  <si>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</si>
  <si>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</si>
  <si>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</si>
  <si>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</si>
  <si>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</si>
  <si>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</si>
  <si>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</si>
  <si>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</si>
  <si>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</si>
  <si>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</si>
  <si>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</si>
  <si>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</si>
  <si>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</si>
  <si>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</si>
  <si>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</si>
  <si>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</si>
  <si>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</si>
  <si>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</si>
  <si>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</si>
  <si>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</si>
  <si>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</si>
  <si>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</si>
  <si>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</si>
  <si>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</si>
  <si>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</si>
  <si>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</si>
  <si>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</si>
  <si>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</si>
  <si>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</si>
  <si>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</si>
  <si>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</si>
  <si>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</si>
  <si>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</si>
  <si>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</si>
  <si>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</si>
  <si>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</si>
  <si>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</si>
  <si>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</si>
  <si>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</si>
  <si>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</si>
  <si>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</si>
  <si>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</si>
  <si>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</si>
  <si>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</si>
  <si>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</si>
  <si>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</si>
  <si>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</si>
  <si>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</si>
  <si>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</si>
  <si>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</si>
  <si>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</si>
  <si>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</si>
  <si>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</si>
  <si>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</si>
  <si>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</si>
  <si>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</si>
  <si>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</si>
  <si>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</si>
  <si>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</si>
  <si>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</si>
  <si>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</si>
  <si>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</si>
  <si>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</si>
  <si>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</si>
  <si>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</si>
  <si>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</si>
  <si>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</si>
  <si>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</si>
  <si>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</si>
  <si>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</si>
  <si>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</si>
  <si>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</si>
  <si>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</si>
  <si>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</si>
  <si>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</si>
  <si>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</si>
  <si>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</si>
  <si>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</si>
  <si>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</si>
  <si>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</si>
  <si>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</si>
  <si>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</si>
  <si>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</si>
  <si>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</si>
  <si>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</si>
  <si>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</si>
  <si>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</si>
  <si>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</si>
  <si>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</si>
  <si>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</si>
  <si>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</si>
  <si>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</si>
  <si>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</si>
  <si>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</si>
  <si>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</si>
  <si>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</si>
  <si>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</si>
  <si>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</si>
  <si>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</si>
  <si>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</si>
  <si>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</si>
  <si>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</si>
  <si>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</si>
  <si>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</si>
  <si>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</si>
  <si>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</si>
  <si>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</si>
  <si>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</si>
  <si>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</si>
  <si>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</si>
  <si>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</si>
  <si>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</si>
  <si>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</si>
  <si>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</si>
  <si>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</si>
  <si>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</si>
  <si>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</si>
  <si>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</si>
  <si>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</si>
  <si>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</si>
  <si>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</si>
  <si>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</si>
  <si>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</si>
  <si>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</si>
  <si>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</si>
  <si>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</si>
  <si>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</si>
  <si>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</si>
  <si>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</si>
  <si>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</si>
  <si>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</si>
  <si>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</si>
  <si>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</si>
  <si>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</si>
  <si>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</si>
  <si>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</si>
  <si>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</si>
  <si>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</si>
  <si>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</si>
  <si>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</si>
  <si>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</si>
  <si>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</si>
  <si>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</si>
  <si>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</si>
  <si>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</si>
  <si>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</si>
  <si>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</si>
  <si>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</si>
  <si>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</si>
  <si>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</si>
  <si>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</si>
  <si>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</si>
  <si>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</si>
  <si>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</si>
  <si>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</si>
  <si>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</si>
  <si>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</si>
  <si>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</si>
  <si>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</si>
  <si>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</si>
  <si>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</si>
  <si>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</si>
  <si>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</si>
  <si>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</si>
  <si>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</si>
  <si>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</si>
  <si>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</si>
  <si>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</si>
  <si>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</si>
  <si>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</si>
  <si>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</si>
  <si>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</si>
  <si>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</si>
  <si>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</si>
  <si>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</si>
  <si>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</si>
  <si>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</si>
  <si>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</si>
  <si>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</si>
  <si>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</si>
  <si>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</si>
  <si>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</si>
  <si>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</si>
  <si>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</si>
  <si>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</si>
  <si>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</si>
  <si>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</si>
  <si>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</si>
  <si>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</si>
  <si>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</si>
  <si>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</si>
  <si>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</si>
  <si>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</si>
  <si>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</si>
  <si>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</si>
  <si>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</si>
  <si>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</si>
  <si>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</si>
  <si>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</si>
  <si>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</si>
  <si>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</si>
  <si>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</si>
  <si>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</si>
  <si>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</si>
  <si>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</si>
  <si>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</si>
  <si>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</si>
  <si>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</si>
  <si>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</si>
  <si>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</si>
  <si>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</si>
  <si>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</si>
  <si>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</si>
  <si>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</si>
  <si>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</si>
  <si>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</si>
  <si>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</si>
  <si>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</si>
  <si>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</si>
  <si>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</si>
  <si>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</si>
  <si>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</si>
  <si>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</si>
  <si>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</si>
  <si>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</si>
  <si>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</si>
  <si>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</si>
  <si>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</si>
  <si>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</si>
  <si>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</si>
  <si>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</si>
  <si>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</si>
  <si>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</si>
  <si>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</si>
  <si>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</si>
  <si>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</si>
  <si>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</si>
  <si>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</si>
  <si>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</si>
  <si>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</si>
  <si>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</si>
  <si>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</si>
  <si>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</si>
  <si>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</si>
  <si>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</si>
  <si>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</si>
  <si>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</si>
  <si>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</si>
  <si>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</si>
  <si>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</si>
  <si>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</si>
  <si>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</si>
  <si>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</si>
  <si>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</si>
  <si>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</si>
  <si>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</si>
  <si>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</si>
  <si>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</si>
  <si>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</si>
  <si>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</si>
  <si>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</si>
  <si>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</si>
  <si>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</si>
  <si>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</si>
  <si>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</si>
  <si>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</si>
  <si>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</si>
  <si>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</si>
  <si>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</si>
  <si>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</si>
  <si>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</si>
  <si>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</si>
  <si>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</si>
  <si>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</si>
  <si>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</si>
  <si>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</si>
  <si>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</si>
  <si>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</si>
  <si>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</si>
  <si>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</si>
  <si>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</si>
  <si>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</si>
  <si>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</si>
  <si>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</si>
  <si>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</si>
  <si>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</si>
  <si>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</si>
  <si>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</si>
  <si>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</si>
  <si>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</si>
  <si>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</si>
  <si>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</si>
  <si>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</si>
  <si>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</si>
  <si>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</si>
  <si>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</si>
  <si>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</si>
  <si>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</si>
  <si>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</si>
  <si>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</si>
  <si>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</si>
  <si>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</si>
  <si>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</si>
  <si>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</si>
  <si>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</si>
  <si>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</si>
  <si>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</si>
  <si>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</si>
  <si>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</si>
  <si>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</si>
  <si>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</si>
  <si>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</si>
  <si>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</si>
  <si>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</si>
  <si>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</si>
  <si>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</si>
  <si>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</si>
  <si>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</si>
  <si>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</si>
  <si>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</si>
  <si>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</si>
  <si>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</si>
  <si>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</si>
  <si>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</si>
  <si>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</si>
  <si>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</si>
  <si>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</si>
  <si>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</si>
  <si>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</si>
  <si>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</si>
  <si>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</si>
  <si>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</si>
  <si>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</si>
  <si>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</si>
  <si>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</si>
  <si>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</si>
  <si>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</si>
  <si>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</si>
  <si>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</si>
  <si>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</si>
  <si>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</si>
  <si>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</si>
  <si>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</si>
  <si>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</si>
  <si>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</si>
  <si>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</si>
  <si>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</si>
  <si>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</si>
  <si>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24.10.2023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</si>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</sst>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34" applyFont="1" applyFill="1" applyBorder="1" applyAlignment="1" applyProtection="1">
      <alignment horizontal="center" vertical="center"/>
      <protection/>
    </xf>
    <xf numFmtId="0" fontId="323" fillId="52" borderId="15" xfId="34" applyFont="1" applyFill="1" applyBorder="1" applyAlignment="1" applyProtection="1">
      <alignment horizontal="center" vertical="center"/>
      <protection/>
    </xf>
    <xf numFmtId="0" fontId="323" fillId="52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983</v>
      </c>
      <c r="O6" s="997"/>
      <c r="P6" s="1034">
        <f>OTCHET!F9</f>
        <v>45199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62105</v>
      </c>
      <c r="M116" s="1084"/>
      <c r="N116" s="1121">
        <f>+ROUND(+G116+J116+L116,0)</f>
        <v>62105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62105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62105</v>
      </c>
      <c r="M118" s="1084"/>
      <c r="N118" s="1198">
        <f>+ROUND(+SUM(N116:N117),0)</f>
        <v>62105</v>
      </c>
      <c r="O118" s="1086"/>
      <c r="P118" s="1196">
        <f>+ROUND(+SUM(P116:P117),0)</f>
        <v>0</v>
      </c>
      <c r="Q118" s="1197">
        <f>+ROUND(+SUM(Q116:Q117),0)</f>
        <v>62105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62105</v>
      </c>
      <c r="M120" s="1084"/>
      <c r="N120" s="1223">
        <f>+ROUND(N106+N110+N114+N118,0)</f>
        <v>62105</v>
      </c>
      <c r="O120" s="1086"/>
      <c r="P120" s="1269">
        <f>+ROUND(P106+P110+P114+P118,0)</f>
        <v>0</v>
      </c>
      <c r="Q120" s="1222">
        <f>+ROUND(Q106+Q110+Q114+Q118,0)</f>
        <v>62105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278447</v>
      </c>
      <c r="M131" s="1084"/>
      <c r="N131" s="1110">
        <f>+ROUND(+G131+J131+L131,0)</f>
        <v>278447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278447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62105</v>
      </c>
      <c r="M132" s="1084"/>
      <c r="N132" s="1285">
        <f>+ROUND(+N131-N129-N130,0)</f>
        <v>62105</v>
      </c>
      <c r="O132" s="1086"/>
      <c r="P132" s="1283">
        <f>+ROUND(+P131-P129-P130,0)</f>
        <v>0</v>
      </c>
      <c r="Q132" s="1284">
        <f>+ROUND(+Q131-Q129-Q130,0)</f>
        <v>62105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24.10.2023 г.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45199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62105</v>
      </c>
      <c r="G86" s="895">
        <f>+G87+G88</f>
        <v>0</v>
      </c>
      <c r="H86" s="896">
        <f>+H87+H88</f>
        <v>62105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62105</v>
      </c>
      <c r="G88" s="953">
        <f>+OTCHET!I521+OTCHET!I524+OTCHET!I544</f>
        <v>0</v>
      </c>
      <c r="H88" s="954">
        <f>+OTCHET!J521+OTCHET!J524+OTCHET!J544</f>
        <v>62105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-278447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-278447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ЧУЖДИ СРЕДСТВА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45199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ЧУЖДИ СРЕДСТВА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ЧУЖДИ СРЕДСТВА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ЧУЖДИ СРЕДСТВА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ЧУЖДИ СРЕДСТВА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62105</v>
      </c>
      <c r="K544" s="570">
        <f t="shared" si="127"/>
        <v>0</v>
      </c>
      <c r="L544" s="567">
        <f t="shared" si="127"/>
        <v>62105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62105</v>
      </c>
      <c r="K546" s="586">
        <v>0</v>
      </c>
      <c r="L546" s="1374">
        <f t="shared" si="116"/>
        <v>62105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-62105</v>
      </c>
      <c r="K566" s="570">
        <f t="shared" si="128"/>
        <v>0</v>
      </c>
      <c r="L566" s="567">
        <f t="shared" si="128"/>
        <v>-62105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-278447</v>
      </c>
      <c r="K573" s="1612">
        <v>0</v>
      </c>
      <c r="L573" s="1382">
        <f t="shared" si="129"/>
        <v>-278447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 t="s">
        <v>2086</v>
      </c>
      <c r="C605" s="1744"/>
      <c r="D605" s="664" t="s">
        <v>868</v>
      </c>
      <c r="E605" s="665" t="s">
        <v>2087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2023-10-24T04:44:29Z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